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ttore\Desktop\layout\"/>
    </mc:Choice>
  </mc:AlternateContent>
  <xr:revisionPtr revIDLastSave="0" documentId="13_ncr:1_{EA550CC5-31EB-4D38-B524-038882495FA9}" xr6:coauthVersionLast="43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Offerta tecnica" sheetId="3" r:id="rId1"/>
    <sheet name="Offerta economica" sheetId="1" r:id="rId2"/>
    <sheet name="OFFERTA ANOMALA" sheetId="4" r:id="rId3"/>
    <sheet name="Foglio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5" l="1"/>
  <c r="AG12" i="5"/>
  <c r="AF12" i="5"/>
  <c r="AD12" i="5"/>
  <c r="AC12" i="5"/>
  <c r="AA12" i="5"/>
  <c r="Z12" i="5"/>
  <c r="Y12" i="5"/>
  <c r="X12" i="5"/>
  <c r="W12" i="5"/>
  <c r="AG11" i="5"/>
  <c r="AF11" i="5"/>
  <c r="AD11" i="5"/>
  <c r="AC11" i="5"/>
  <c r="AE11" i="5" s="1"/>
  <c r="AA11" i="5"/>
  <c r="Z11" i="5"/>
  <c r="Y11" i="5"/>
  <c r="X11" i="5"/>
  <c r="W11" i="5"/>
  <c r="AG10" i="5"/>
  <c r="AF10" i="5"/>
  <c r="AD10" i="5"/>
  <c r="AC10" i="5"/>
  <c r="AA10" i="5"/>
  <c r="Z10" i="5"/>
  <c r="Y10" i="5"/>
  <c r="X10" i="5"/>
  <c r="W10" i="5"/>
  <c r="AG8" i="5"/>
  <c r="AF8" i="5"/>
  <c r="AD8" i="5"/>
  <c r="AC8" i="5"/>
  <c r="AE8" i="5" s="1"/>
  <c r="AA8" i="5"/>
  <c r="Z8" i="5"/>
  <c r="Y8" i="5"/>
  <c r="X8" i="5"/>
  <c r="W8" i="5"/>
  <c r="AG7" i="5"/>
  <c r="AF7" i="5"/>
  <c r="AD7" i="5"/>
  <c r="AC7" i="5"/>
  <c r="AA7" i="5"/>
  <c r="Z7" i="5"/>
  <c r="Y7" i="5"/>
  <c r="X7" i="5"/>
  <c r="W7" i="5"/>
  <c r="AU11" i="3"/>
  <c r="AT11" i="3"/>
  <c r="AV11" i="3" s="1"/>
  <c r="AR11" i="3"/>
  <c r="AQ11" i="3"/>
  <c r="AO11" i="3"/>
  <c r="AN11" i="3"/>
  <c r="AP11" i="3" s="1"/>
  <c r="AM11" i="3"/>
  <c r="AL11" i="3"/>
  <c r="AK11" i="3"/>
  <c r="AJ11" i="3"/>
  <c r="AI11" i="3"/>
  <c r="D16" i="3"/>
  <c r="E12" i="1"/>
  <c r="D14" i="4" s="1"/>
  <c r="E9" i="1"/>
  <c r="D8" i="4" s="1"/>
  <c r="AU13" i="3"/>
  <c r="AU14" i="3"/>
  <c r="AU15" i="3"/>
  <c r="AT13" i="3"/>
  <c r="AT14" i="3"/>
  <c r="AT15" i="3"/>
  <c r="AR13" i="3"/>
  <c r="AR14" i="3"/>
  <c r="AR15" i="3"/>
  <c r="AQ13" i="3"/>
  <c r="AQ14" i="3"/>
  <c r="AQ15" i="3"/>
  <c r="AU10" i="3"/>
  <c r="AT10" i="3"/>
  <c r="AR10" i="3"/>
  <c r="AQ10" i="3"/>
  <c r="AO13" i="3"/>
  <c r="AO14" i="3"/>
  <c r="AO15" i="3"/>
  <c r="AN13" i="3"/>
  <c r="AN14" i="3"/>
  <c r="AN15" i="3"/>
  <c r="AM13" i="3"/>
  <c r="AM14" i="3"/>
  <c r="AM15" i="3"/>
  <c r="AL13" i="3"/>
  <c r="AL14" i="3"/>
  <c r="AL15" i="3"/>
  <c r="AK13" i="3"/>
  <c r="AK14" i="3"/>
  <c r="AK15" i="3"/>
  <c r="AJ10" i="3"/>
  <c r="AJ13" i="3"/>
  <c r="AJ14" i="3"/>
  <c r="AJ15" i="3"/>
  <c r="AI13" i="3"/>
  <c r="AI14" i="3"/>
  <c r="AI15" i="3"/>
  <c r="AL10" i="3"/>
  <c r="AK10" i="3"/>
  <c r="F10" i="4"/>
  <c r="F9" i="4"/>
  <c r="F8" i="4"/>
  <c r="F7" i="4"/>
  <c r="F6" i="4"/>
  <c r="F5" i="4"/>
  <c r="F11" i="4"/>
  <c r="F12" i="4"/>
  <c r="F13" i="4"/>
  <c r="F14" i="4"/>
  <c r="AO10" i="3"/>
  <c r="AM10" i="3"/>
  <c r="AN10" i="3"/>
  <c r="AI10" i="3"/>
  <c r="AH8" i="5" l="1"/>
  <c r="AB11" i="5"/>
  <c r="AB10" i="5"/>
  <c r="AH12" i="5"/>
  <c r="AH13" i="5" s="1"/>
  <c r="AB7" i="5"/>
  <c r="AE12" i="5"/>
  <c r="AH11" i="5"/>
  <c r="AB8" i="5"/>
  <c r="AB13" i="5" s="1"/>
  <c r="AH10" i="5"/>
  <c r="AH7" i="5"/>
  <c r="AE10" i="5"/>
  <c r="AE7" i="5"/>
  <c r="AB12" i="5"/>
  <c r="AS11" i="3"/>
  <c r="AS14" i="3"/>
  <c r="E11" i="1"/>
  <c r="D12" i="4" s="1"/>
  <c r="E8" i="1"/>
  <c r="D6" i="4" s="1"/>
  <c r="E10" i="1"/>
  <c r="D10" i="4" s="1"/>
  <c r="AP13" i="3"/>
  <c r="AS13" i="3"/>
  <c r="AV13" i="3"/>
  <c r="AV14" i="3"/>
  <c r="AP14" i="3"/>
  <c r="AS15" i="3"/>
  <c r="AP15" i="3"/>
  <c r="AV15" i="3"/>
  <c r="AS10" i="3"/>
  <c r="AV10" i="3"/>
  <c r="AP10" i="3"/>
  <c r="BB16" i="3"/>
  <c r="D13" i="4" s="1"/>
  <c r="E13" i="4" s="1"/>
  <c r="AE13" i="5" l="1"/>
  <c r="AV16" i="3"/>
  <c r="D9" i="4" s="1"/>
  <c r="AY16" i="3"/>
  <c r="D11" i="4" s="1"/>
  <c r="E11" i="4" s="1"/>
  <c r="AS16" i="3"/>
  <c r="D7" i="4" s="1"/>
  <c r="AP16" i="3"/>
  <c r="D5" i="4" s="1"/>
  <c r="E5" i="4" s="1"/>
  <c r="E7" i="4" l="1"/>
  <c r="E9" i="4"/>
</calcChain>
</file>

<file path=xl/sharedStrings.xml><?xml version="1.0" encoding="utf-8"?>
<sst xmlns="http://schemas.openxmlformats.org/spreadsheetml/2006/main" count="206" uniqueCount="59">
  <si>
    <t>Ditta partecipante</t>
  </si>
  <si>
    <t xml:space="preserve">Prezzo offerto (Va) </t>
  </si>
  <si>
    <t>Prezzo offerta più conveniente (Vmin)</t>
  </si>
  <si>
    <t>Punteggi attribuiti (Wi)</t>
  </si>
  <si>
    <t>Coefficiente della prestazione V(a)i</t>
  </si>
  <si>
    <t>Punteggio C(a)=Ʃn[Wi*V(a)i]</t>
  </si>
  <si>
    <t>GIUDIZIO</t>
  </si>
  <si>
    <t>COEFFICIENTE</t>
  </si>
  <si>
    <t>ELEMENTI TECNICO-QUALITATIVI </t>
  </si>
  <si>
    <t>PUNTEGGIO MASSIMO</t>
  </si>
  <si>
    <t>TOTALE OFFERTA TECNICA</t>
  </si>
  <si>
    <t>Determinazione dei coefficienti</t>
  </si>
  <si>
    <t>DITTA 1</t>
  </si>
  <si>
    <t>DITTA 2</t>
  </si>
  <si>
    <t>ELENCO DITTE</t>
  </si>
  <si>
    <t>OFFERTA TECNICA</t>
  </si>
  <si>
    <t>OFFERTA ECONOMICA</t>
  </si>
  <si>
    <t>PUNTEGGI ASSEGNATI</t>
  </si>
  <si>
    <t>PUNTI TOTALI</t>
  </si>
  <si>
    <t>4/5</t>
  </si>
  <si>
    <t>P&gt;4/5</t>
  </si>
  <si>
    <t>OFFERTA ANOMALA</t>
  </si>
  <si>
    <t>DITTA 3</t>
  </si>
  <si>
    <t>N.</t>
  </si>
  <si>
    <t>Com.2</t>
  </si>
  <si>
    <t>Com1</t>
  </si>
  <si>
    <t>Com3</t>
  </si>
  <si>
    <t>Media Punteggio</t>
  </si>
  <si>
    <t>Media Coefficiente</t>
  </si>
  <si>
    <t>Punteggio</t>
  </si>
  <si>
    <t>NO</t>
  </si>
  <si>
    <t>Migliorie</t>
  </si>
  <si>
    <t>Buono</t>
  </si>
  <si>
    <t>Discreto</t>
  </si>
  <si>
    <t>Sufficiente</t>
  </si>
  <si>
    <t>Insufficiente</t>
  </si>
  <si>
    <t>Punteggio attribuito (Vai=20*Vmin/Va)</t>
  </si>
  <si>
    <t>OFFERTA ECONOMICA (20 PUNTI)</t>
  </si>
  <si>
    <t>PROCEDURA NEGOZIATA SENZA PREVIA PUBBLICAZIONE DI UN BANDO DI GARA DI IMPORTO INFERIORE ALLA SOGLIA COMUNITARIA PER L’AFFIDAMENTO DELL’APPALTO PER: “REALIZZAZIONE NUOVO GIARDINO CITTADELLA DELLA CULTURA”</t>
  </si>
  <si>
    <t>DITTA 4</t>
  </si>
  <si>
    <t>DITTA 5</t>
  </si>
  <si>
    <t>b.1</t>
  </si>
  <si>
    <t>b.2</t>
  </si>
  <si>
    <t>b.3</t>
  </si>
  <si>
    <t>DITTA 4 DEMETRA</t>
  </si>
  <si>
    <t>DITTA 5 PANEBIANCO</t>
  </si>
  <si>
    <t>NODARI</t>
  </si>
  <si>
    <t>GREENLAND</t>
  </si>
  <si>
    <t>FLORICOLTURA RADAELLI</t>
  </si>
  <si>
    <t>DEMETRA</t>
  </si>
  <si>
    <t>PANEBIANCO GIARDINI</t>
  </si>
  <si>
    <t>Relazione tecnica</t>
  </si>
  <si>
    <t>Relazione illustrativa</t>
  </si>
  <si>
    <t>Eventuali proposte migliorative relative all’impianto meccanico e di condizionamento</t>
  </si>
  <si>
    <t>Eventuali proposte migliorative relative agli ’impianto, elettrici, corpi illuminanti e quadri elettrici</t>
  </si>
  <si>
    <t>Eventuali proposte migliorative relative alla realizzazione degli espositori, banchi di vendita</t>
  </si>
  <si>
    <t xml:space="preserve">DITTA 2 </t>
  </si>
  <si>
    <t xml:space="preserve">DITTA 3 </t>
  </si>
  <si>
    <t>OFFERTA TECNICA (70 PUNTI)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</si>
</sst>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2" xfId="0" applyFont="1" applyFill="1" applyBorder="1"/>
    <xf numFmtId="0" fontId="0" fillId="0" borderId="3" xfId="0" applyBorder="1"/>
    <xf numFmtId="2" fontId="0" fillId="0" borderId="3" xfId="0" applyNumberFormat="1" applyBorder="1"/>
    <xf numFmtId="0" fontId="8" fillId="0" borderId="7" xfId="0" applyFont="1" applyBorder="1" applyAlignment="1">
      <alignment horizontal="center"/>
    </xf>
    <xf numFmtId="0" fontId="9" fillId="3" borderId="8" xfId="0" applyFont="1" applyFill="1" applyBorder="1"/>
    <xf numFmtId="0" fontId="10" fillId="0" borderId="8" xfId="0" applyFont="1" applyBorder="1" applyAlignment="1">
      <alignment horizontal="center"/>
    </xf>
    <xf numFmtId="0" fontId="9" fillId="3" borderId="8" xfId="0" applyFont="1" applyFill="1" applyBorder="1" applyAlignment="1">
      <alignment wrapText="1"/>
    </xf>
    <xf numFmtId="0" fontId="10" fillId="0" borderId="8" xfId="0" applyFont="1" applyBorder="1" applyAlignment="1">
      <alignment wrapText="1"/>
    </xf>
    <xf numFmtId="0" fontId="6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/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8" fillId="3" borderId="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1" fillId="0" borderId="0" xfId="0" applyFont="1" applyFill="1" applyBorder="1"/>
    <xf numFmtId="2" fontId="0" fillId="4" borderId="14" xfId="0" applyNumberFormat="1" applyFill="1" applyBorder="1" applyAlignment="1">
      <alignment horizontal="center"/>
    </xf>
    <xf numFmtId="2" fontId="12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6"/>
  <sheetViews>
    <sheetView topLeftCell="AK16" zoomScale="85" zoomScaleNormal="85" workbookViewId="0">
      <pane ySplit="1080" activePane="bottomLeft"/>
      <selection activeCell="BC1" sqref="A1:XFD2"/>
      <selection pane="bottomLeft" activeCell="BD2" sqref="BD2:BE7"/>
    </sheetView>
  </sheetViews>
  <sheetFormatPr defaultRowHeight="15" x14ac:dyDescent="0.25"/>
  <cols>
    <col min="1" max="1" width="3.85546875" customWidth="1"/>
    <col min="2" max="2" width="2.85546875" customWidth="1"/>
    <col min="3" max="3" width="57.85546875" customWidth="1"/>
    <col min="4" max="4" width="21.7109375" bestFit="1" customWidth="1"/>
    <col min="5" max="22" width="7.28515625" style="28" customWidth="1"/>
    <col min="23" max="34" width="7.28515625" style="28" hidden="1" customWidth="1"/>
    <col min="35" max="37" width="18.5703125" style="28" customWidth="1"/>
    <col min="38" max="39" width="18.5703125" style="28" hidden="1" customWidth="1"/>
    <col min="40" max="40" width="12.140625" style="23" customWidth="1"/>
    <col min="41" max="42" width="12.140625" customWidth="1"/>
    <col min="43" max="43" width="12.140625" style="28" customWidth="1"/>
    <col min="44" max="45" width="12.140625" customWidth="1"/>
    <col min="46" max="46" width="12.140625" style="28" customWidth="1"/>
    <col min="47" max="48" width="12.140625" customWidth="1"/>
    <col min="49" max="49" width="12.140625" style="23" hidden="1" customWidth="1"/>
    <col min="50" max="51" width="12.140625" hidden="1" customWidth="1"/>
    <col min="52" max="52" width="12.140625" style="23" hidden="1" customWidth="1"/>
    <col min="53" max="54" width="12.140625" hidden="1" customWidth="1"/>
    <col min="55" max="55" width="43.85546875" customWidth="1"/>
    <col min="56" max="56" width="19.28515625" customWidth="1"/>
    <col min="57" max="57" width="14.5703125" customWidth="1"/>
  </cols>
  <sheetData>
    <row r="1" spans="1:57" ht="15" customHeight="1" x14ac:dyDescent="0.25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</row>
    <row r="2" spans="1:57" ht="12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D2" s="6" t="s">
        <v>11</v>
      </c>
    </row>
    <row r="3" spans="1:57" ht="15" hidden="1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D3" s="7" t="s">
        <v>6</v>
      </c>
      <c r="BE3" s="7" t="s">
        <v>7</v>
      </c>
    </row>
    <row r="4" spans="1:57" x14ac:dyDescent="0.25">
      <c r="A4" s="56" t="s">
        <v>58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D4" s="7" t="s">
        <v>32</v>
      </c>
      <c r="BE4" s="7">
        <v>0.75</v>
      </c>
    </row>
    <row r="5" spans="1:57" x14ac:dyDescent="0.25">
      <c r="BD5" s="7" t="s">
        <v>33</v>
      </c>
      <c r="BE5" s="8">
        <v>0.5</v>
      </c>
    </row>
    <row r="6" spans="1:57" ht="15.75" thickBo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D6" s="7" t="s">
        <v>34</v>
      </c>
      <c r="BE6" s="7">
        <v>0.25</v>
      </c>
    </row>
    <row r="7" spans="1:57" ht="15.75" thickBot="1" x14ac:dyDescent="0.3">
      <c r="A7" s="22"/>
      <c r="B7" s="22"/>
      <c r="C7" s="22"/>
      <c r="D7" s="22"/>
      <c r="E7" s="62" t="s">
        <v>12</v>
      </c>
      <c r="F7" s="63"/>
      <c r="G7" s="63"/>
      <c r="H7" s="63"/>
      <c r="I7" s="63"/>
      <c r="J7" s="64"/>
      <c r="K7" s="93" t="s">
        <v>56</v>
      </c>
      <c r="L7" s="94"/>
      <c r="M7" s="94"/>
      <c r="N7" s="93"/>
      <c r="O7" s="94"/>
      <c r="P7" s="95"/>
      <c r="Q7" s="79" t="s">
        <v>57</v>
      </c>
      <c r="R7" s="80"/>
      <c r="S7" s="81"/>
      <c r="T7" s="79"/>
      <c r="U7" s="80"/>
      <c r="V7" s="81"/>
      <c r="W7" s="62" t="s">
        <v>44</v>
      </c>
      <c r="X7" s="63"/>
      <c r="Y7" s="63"/>
      <c r="Z7" s="62"/>
      <c r="AA7" s="63"/>
      <c r="AB7" s="64"/>
      <c r="AC7" s="50" t="s">
        <v>45</v>
      </c>
      <c r="AD7" s="51"/>
      <c r="AE7" s="51"/>
      <c r="AF7" s="50"/>
      <c r="AG7" s="51"/>
      <c r="AH7" s="52"/>
      <c r="AI7" s="19" t="s">
        <v>12</v>
      </c>
      <c r="AJ7" s="101" t="s">
        <v>13</v>
      </c>
      <c r="AK7" s="87" t="s">
        <v>22</v>
      </c>
      <c r="AL7" s="19" t="s">
        <v>39</v>
      </c>
      <c r="AM7" s="19" t="s">
        <v>40</v>
      </c>
      <c r="AN7" s="62" t="s">
        <v>12</v>
      </c>
      <c r="AO7" s="63"/>
      <c r="AP7" s="64"/>
      <c r="AQ7" s="93" t="s">
        <v>13</v>
      </c>
      <c r="AR7" s="94"/>
      <c r="AS7" s="95"/>
      <c r="AT7" s="79" t="s">
        <v>22</v>
      </c>
      <c r="AU7" s="80"/>
      <c r="AV7" s="81"/>
      <c r="AW7" s="62" t="s">
        <v>39</v>
      </c>
      <c r="AX7" s="63"/>
      <c r="AY7" s="64"/>
      <c r="AZ7" s="62" t="s">
        <v>40</v>
      </c>
      <c r="BA7" s="63"/>
      <c r="BB7" s="64"/>
      <c r="BD7" s="7" t="s">
        <v>35</v>
      </c>
      <c r="BE7" s="7">
        <v>0</v>
      </c>
    </row>
    <row r="8" spans="1:57" ht="50.25" customHeight="1" thickBot="1" x14ac:dyDescent="0.3">
      <c r="E8" s="69" t="s">
        <v>3</v>
      </c>
      <c r="F8" s="70"/>
      <c r="G8" s="71"/>
      <c r="H8" s="69" t="s">
        <v>4</v>
      </c>
      <c r="I8" s="70"/>
      <c r="J8" s="71"/>
      <c r="K8" s="96" t="s">
        <v>3</v>
      </c>
      <c r="L8" s="97"/>
      <c r="M8" s="98"/>
      <c r="N8" s="96" t="s">
        <v>4</v>
      </c>
      <c r="O8" s="97"/>
      <c r="P8" s="98"/>
      <c r="Q8" s="82" t="s">
        <v>3</v>
      </c>
      <c r="R8" s="83"/>
      <c r="S8" s="84"/>
      <c r="T8" s="82" t="s">
        <v>4</v>
      </c>
      <c r="U8" s="83"/>
      <c r="V8" s="84"/>
      <c r="W8" s="69" t="s">
        <v>3</v>
      </c>
      <c r="X8" s="70"/>
      <c r="Y8" s="71"/>
      <c r="Z8" s="69" t="s">
        <v>4</v>
      </c>
      <c r="AA8" s="70"/>
      <c r="AB8" s="71"/>
      <c r="AC8" s="69" t="s">
        <v>3</v>
      </c>
      <c r="AD8" s="70"/>
      <c r="AE8" s="71"/>
      <c r="AF8" s="69" t="s">
        <v>4</v>
      </c>
      <c r="AG8" s="70"/>
      <c r="AH8" s="71"/>
      <c r="AI8" s="29" t="s">
        <v>5</v>
      </c>
      <c r="AJ8" s="102" t="s">
        <v>5</v>
      </c>
      <c r="AK8" s="88" t="s">
        <v>5</v>
      </c>
      <c r="AL8" s="29" t="s">
        <v>5</v>
      </c>
      <c r="AM8" s="29" t="s">
        <v>5</v>
      </c>
      <c r="AN8" s="29" t="s">
        <v>27</v>
      </c>
      <c r="AO8" s="29" t="s">
        <v>28</v>
      </c>
      <c r="AP8" s="29" t="s">
        <v>29</v>
      </c>
      <c r="AQ8" s="102" t="s">
        <v>27</v>
      </c>
      <c r="AR8" s="102" t="s">
        <v>28</v>
      </c>
      <c r="AS8" s="102" t="s">
        <v>29</v>
      </c>
      <c r="AT8" s="88" t="s">
        <v>27</v>
      </c>
      <c r="AU8" s="88" t="s">
        <v>28</v>
      </c>
      <c r="AV8" s="88" t="s">
        <v>29</v>
      </c>
      <c r="AW8" s="29" t="s">
        <v>27</v>
      </c>
      <c r="AX8" s="29" t="s">
        <v>28</v>
      </c>
      <c r="AY8" s="29" t="s">
        <v>29</v>
      </c>
      <c r="AZ8" s="29" t="s">
        <v>27</v>
      </c>
      <c r="BA8" s="29" t="s">
        <v>28</v>
      </c>
      <c r="BB8" s="29" t="s">
        <v>29</v>
      </c>
      <c r="BD8" s="6"/>
    </row>
    <row r="9" spans="1:57" ht="15.75" thickBot="1" x14ac:dyDescent="0.3">
      <c r="A9" s="57" t="s">
        <v>8</v>
      </c>
      <c r="B9" s="58"/>
      <c r="C9" s="59"/>
      <c r="D9" s="9" t="s">
        <v>9</v>
      </c>
      <c r="E9" s="46" t="s">
        <v>25</v>
      </c>
      <c r="F9" s="46" t="s">
        <v>24</v>
      </c>
      <c r="G9" s="46" t="s">
        <v>26</v>
      </c>
      <c r="H9" s="46" t="s">
        <v>25</v>
      </c>
      <c r="I9" s="46" t="s">
        <v>24</v>
      </c>
      <c r="J9" s="46" t="s">
        <v>26</v>
      </c>
      <c r="K9" s="99" t="s">
        <v>25</v>
      </c>
      <c r="L9" s="99" t="s">
        <v>24</v>
      </c>
      <c r="M9" s="99" t="s">
        <v>26</v>
      </c>
      <c r="N9" s="99" t="s">
        <v>25</v>
      </c>
      <c r="O9" s="99" t="s">
        <v>24</v>
      </c>
      <c r="P9" s="99" t="s">
        <v>26</v>
      </c>
      <c r="Q9" s="85" t="s">
        <v>25</v>
      </c>
      <c r="R9" s="85" t="s">
        <v>24</v>
      </c>
      <c r="S9" s="85" t="s">
        <v>26</v>
      </c>
      <c r="T9" s="85" t="s">
        <v>25</v>
      </c>
      <c r="U9" s="85" t="s">
        <v>24</v>
      </c>
      <c r="V9" s="85" t="s">
        <v>26</v>
      </c>
      <c r="W9" s="46" t="s">
        <v>25</v>
      </c>
      <c r="X9" s="46" t="s">
        <v>24</v>
      </c>
      <c r="Y9" s="46" t="s">
        <v>26</v>
      </c>
      <c r="Z9" s="46" t="s">
        <v>25</v>
      </c>
      <c r="AA9" s="46" t="s">
        <v>24</v>
      </c>
      <c r="AB9" s="46" t="s">
        <v>26</v>
      </c>
      <c r="AC9" s="46" t="s">
        <v>25</v>
      </c>
      <c r="AD9" s="46" t="s">
        <v>24</v>
      </c>
      <c r="AE9" s="46" t="s">
        <v>26</v>
      </c>
      <c r="AF9" s="46" t="s">
        <v>25</v>
      </c>
      <c r="AG9" s="46" t="s">
        <v>24</v>
      </c>
      <c r="AH9" s="47" t="s">
        <v>26</v>
      </c>
      <c r="AI9" s="45"/>
      <c r="AJ9" s="103"/>
      <c r="AK9" s="89"/>
      <c r="AL9" s="20"/>
      <c r="AM9" s="20"/>
      <c r="AN9" s="20"/>
      <c r="AO9" s="20"/>
      <c r="AP9" s="20"/>
      <c r="AQ9" s="103"/>
      <c r="AR9" s="103"/>
      <c r="AS9" s="103"/>
      <c r="AT9" s="89"/>
      <c r="AU9" s="89"/>
      <c r="AV9" s="89"/>
      <c r="AW9" s="20"/>
      <c r="AX9" s="20"/>
      <c r="AY9" s="20"/>
      <c r="AZ9" s="20"/>
      <c r="BA9" s="20"/>
      <c r="BB9" s="20"/>
      <c r="BD9" s="7"/>
      <c r="BE9" s="7"/>
    </row>
    <row r="10" spans="1:57" ht="15.75" thickBot="1" x14ac:dyDescent="0.3">
      <c r="A10" s="60">
        <v>1</v>
      </c>
      <c r="B10" s="61"/>
      <c r="C10" s="10" t="s">
        <v>52</v>
      </c>
      <c r="D10" s="17">
        <v>30</v>
      </c>
      <c r="E10" s="11">
        <v>30</v>
      </c>
      <c r="F10" s="11">
        <v>30</v>
      </c>
      <c r="G10" s="11">
        <v>30</v>
      </c>
      <c r="H10" s="11">
        <v>0.75</v>
      </c>
      <c r="I10" s="11">
        <v>1</v>
      </c>
      <c r="J10" s="11">
        <v>0.5</v>
      </c>
      <c r="K10" s="100">
        <v>30</v>
      </c>
      <c r="L10" s="100">
        <v>30</v>
      </c>
      <c r="M10" s="100">
        <v>30</v>
      </c>
      <c r="N10" s="100">
        <v>0.25</v>
      </c>
      <c r="O10" s="100">
        <v>0.25</v>
      </c>
      <c r="P10" s="100">
        <v>0.25</v>
      </c>
      <c r="Q10" s="86">
        <v>30</v>
      </c>
      <c r="R10" s="86">
        <v>30</v>
      </c>
      <c r="S10" s="86">
        <v>30</v>
      </c>
      <c r="T10" s="86">
        <v>1</v>
      </c>
      <c r="U10" s="86">
        <v>1</v>
      </c>
      <c r="V10" s="86">
        <v>1</v>
      </c>
      <c r="W10" s="11">
        <v>28</v>
      </c>
      <c r="X10" s="11">
        <v>28</v>
      </c>
      <c r="Y10" s="11">
        <v>28</v>
      </c>
      <c r="Z10" s="11">
        <v>0.75</v>
      </c>
      <c r="AA10" s="11">
        <v>0.75</v>
      </c>
      <c r="AB10" s="11">
        <v>0.75</v>
      </c>
      <c r="AC10" s="11">
        <v>1</v>
      </c>
      <c r="AD10" s="11">
        <v>1</v>
      </c>
      <c r="AE10" s="11">
        <v>1</v>
      </c>
      <c r="AF10" s="11">
        <v>0</v>
      </c>
      <c r="AG10" s="11">
        <v>0</v>
      </c>
      <c r="AH10" s="11">
        <v>0</v>
      </c>
      <c r="AI10" s="48">
        <f>(E10*H10)+(F10*I10)+(G10*J10)</f>
        <v>67.5</v>
      </c>
      <c r="AJ10" s="104">
        <f>(K10*N10)+(L10*O10)+(M10*P10)</f>
        <v>22.5</v>
      </c>
      <c r="AK10" s="90">
        <f>(Q10*T10)+(R10*U10)+(S10*V10)</f>
        <v>90</v>
      </c>
      <c r="AL10" s="48">
        <f>(W10*Z10)+(X10*AA10)+(Y10*AB10)</f>
        <v>63</v>
      </c>
      <c r="AM10" s="48">
        <f>(AC10*AF10)+(AD10*AG10)+(AE10*AH10)</f>
        <v>0</v>
      </c>
      <c r="AN10" s="48">
        <f>(E10+F10+G10)/3</f>
        <v>30</v>
      </c>
      <c r="AO10" s="48">
        <f>(H10+I10+J10)/3</f>
        <v>0.75</v>
      </c>
      <c r="AP10" s="49">
        <f t="shared" ref="AP10:AP15" si="0">AN10*AO10</f>
        <v>22.5</v>
      </c>
      <c r="AQ10" s="104">
        <f>(K10+L10+M10)/3</f>
        <v>30</v>
      </c>
      <c r="AR10" s="104">
        <f>(N10+O10+P10)/3</f>
        <v>0.25</v>
      </c>
      <c r="AS10" s="104">
        <f t="shared" ref="AS10:AS15" si="1">AQ10*AR10</f>
        <v>7.5</v>
      </c>
      <c r="AT10" s="90">
        <f>(Q10+R10+S10)/3</f>
        <v>30</v>
      </c>
      <c r="AU10" s="90">
        <f>(T10+U10+V10)/3</f>
        <v>1</v>
      </c>
      <c r="AV10" s="90">
        <f t="shared" ref="AV10:AV15" si="2">AT10*AU10</f>
        <v>30</v>
      </c>
      <c r="AW10" s="49"/>
      <c r="AX10" s="49"/>
      <c r="AY10" s="49"/>
      <c r="AZ10" s="49"/>
      <c r="BA10" s="49"/>
      <c r="BB10" s="49"/>
      <c r="BD10" s="7"/>
      <c r="BE10" s="7"/>
    </row>
    <row r="11" spans="1:57" ht="15.75" thickBot="1" x14ac:dyDescent="0.3">
      <c r="A11" s="65">
        <v>2</v>
      </c>
      <c r="B11" s="66"/>
      <c r="C11" s="12" t="s">
        <v>51</v>
      </c>
      <c r="D11" s="18">
        <v>10</v>
      </c>
      <c r="E11" s="11">
        <v>10</v>
      </c>
      <c r="F11" s="11">
        <v>10</v>
      </c>
      <c r="G11" s="11">
        <v>10</v>
      </c>
      <c r="H11" s="11">
        <v>0</v>
      </c>
      <c r="I11" s="11">
        <v>0</v>
      </c>
      <c r="J11" s="11">
        <v>0</v>
      </c>
      <c r="K11" s="100">
        <v>10</v>
      </c>
      <c r="L11" s="100">
        <v>10</v>
      </c>
      <c r="M11" s="100">
        <v>10</v>
      </c>
      <c r="N11" s="100">
        <v>0</v>
      </c>
      <c r="O11" s="100">
        <v>0</v>
      </c>
      <c r="P11" s="100">
        <v>0</v>
      </c>
      <c r="Q11" s="86">
        <v>10</v>
      </c>
      <c r="R11" s="86">
        <v>10</v>
      </c>
      <c r="S11" s="86">
        <v>10</v>
      </c>
      <c r="T11" s="86">
        <v>0.75</v>
      </c>
      <c r="U11" s="86">
        <v>1</v>
      </c>
      <c r="V11" s="86">
        <v>1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1">
        <f t="shared" ref="AI11" si="3">(E11*H11)+(F11*I11)+(G11*J11)</f>
        <v>0</v>
      </c>
      <c r="AJ11" s="105">
        <f t="shared" ref="AJ11" si="4">(K11*N11)+(L11*O11)+(M11*P11)</f>
        <v>0</v>
      </c>
      <c r="AK11" s="91">
        <f t="shared" ref="AK11" si="5">(Q11*T11)+(R11*U11)+(S11*V11)</f>
        <v>27.5</v>
      </c>
      <c r="AL11" s="21">
        <f t="shared" ref="AL11" si="6">(W11*Z11)+(X11*AA11)+(Y11*AB11)</f>
        <v>0</v>
      </c>
      <c r="AM11" s="21">
        <f t="shared" ref="AM11" si="7">(AC11*AF11)+(AD11*AG11)+(AE11*AH11)</f>
        <v>0</v>
      </c>
      <c r="AN11" s="21">
        <f t="shared" ref="AN11" si="8">(E11+F11+G11)/3</f>
        <v>10</v>
      </c>
      <c r="AO11" s="21">
        <f t="shared" ref="AO11" si="9">(H11+I11+J11)/3</f>
        <v>0</v>
      </c>
      <c r="AP11" s="44">
        <f t="shared" ref="AP11" si="10">AN11*AO11</f>
        <v>0</v>
      </c>
      <c r="AQ11" s="105">
        <f t="shared" ref="AQ11" si="11">(K11+L11+M11)/3</f>
        <v>10</v>
      </c>
      <c r="AR11" s="105">
        <f t="shared" ref="AR11" si="12">(N11+O11+P11)/3</f>
        <v>0</v>
      </c>
      <c r="AS11" s="105">
        <f t="shared" ref="AS11" si="13">AQ11*AR11</f>
        <v>0</v>
      </c>
      <c r="AT11" s="91">
        <f t="shared" ref="AT11" si="14">(Q11+R11+S11)/3</f>
        <v>10</v>
      </c>
      <c r="AU11" s="92">
        <f t="shared" ref="AU11" si="15">(T11+U11+V11)/3</f>
        <v>0.91666666666666663</v>
      </c>
      <c r="AV11" s="92">
        <f t="shared" ref="AV11" si="16">AT11*AU11</f>
        <v>9.1666666666666661</v>
      </c>
      <c r="AW11" s="44"/>
      <c r="AX11" s="44"/>
      <c r="AY11" s="44"/>
      <c r="AZ11" s="44"/>
      <c r="BA11" s="44"/>
      <c r="BB11" s="44"/>
    </row>
    <row r="12" spans="1:57" ht="15.75" thickBot="1" x14ac:dyDescent="0.3">
      <c r="A12" s="77"/>
      <c r="B12" s="78">
        <v>3</v>
      </c>
      <c r="C12" s="12" t="s">
        <v>31</v>
      </c>
      <c r="D12" s="18">
        <v>30</v>
      </c>
      <c r="E12" s="11"/>
      <c r="F12" s="11"/>
      <c r="G12" s="11"/>
      <c r="H12" s="11"/>
      <c r="I12" s="11"/>
      <c r="J12" s="11"/>
      <c r="K12" s="100"/>
      <c r="L12" s="100"/>
      <c r="M12" s="100"/>
      <c r="N12" s="100"/>
      <c r="O12" s="100"/>
      <c r="P12" s="100"/>
      <c r="Q12" s="86"/>
      <c r="R12" s="86"/>
      <c r="S12" s="86"/>
      <c r="T12" s="86"/>
      <c r="U12" s="86"/>
      <c r="V12" s="86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1"/>
      <c r="AJ12" s="105"/>
      <c r="AK12" s="91"/>
      <c r="AL12" s="21"/>
      <c r="AM12" s="21"/>
      <c r="AN12" s="21"/>
      <c r="AO12" s="21"/>
      <c r="AP12" s="44"/>
      <c r="AQ12" s="105"/>
      <c r="AR12" s="105"/>
      <c r="AS12" s="105"/>
      <c r="AT12" s="91"/>
      <c r="AU12" s="91"/>
      <c r="AV12" s="91"/>
      <c r="AW12" s="44"/>
      <c r="AX12" s="44"/>
      <c r="AY12" s="44"/>
      <c r="AZ12" s="44"/>
      <c r="BA12" s="44"/>
      <c r="BB12" s="44"/>
    </row>
    <row r="13" spans="1:57" ht="27" thickBot="1" x14ac:dyDescent="0.3">
      <c r="A13" s="67" t="s">
        <v>41</v>
      </c>
      <c r="B13" s="68"/>
      <c r="C13" s="13" t="s">
        <v>53</v>
      </c>
      <c r="D13" s="11">
        <v>10</v>
      </c>
      <c r="E13" s="11">
        <v>10</v>
      </c>
      <c r="F13" s="11">
        <v>10</v>
      </c>
      <c r="G13" s="11">
        <v>10</v>
      </c>
      <c r="H13" s="11">
        <v>0</v>
      </c>
      <c r="I13" s="11">
        <v>0</v>
      </c>
      <c r="J13" s="11">
        <v>0</v>
      </c>
      <c r="K13" s="100">
        <v>10</v>
      </c>
      <c r="L13" s="100">
        <v>10</v>
      </c>
      <c r="M13" s="100">
        <v>10</v>
      </c>
      <c r="N13" s="100">
        <v>0</v>
      </c>
      <c r="O13" s="100">
        <v>0</v>
      </c>
      <c r="P13" s="100">
        <v>0</v>
      </c>
      <c r="Q13" s="86">
        <v>10</v>
      </c>
      <c r="R13" s="86">
        <v>10</v>
      </c>
      <c r="S13" s="86">
        <v>10</v>
      </c>
      <c r="T13" s="86">
        <v>1</v>
      </c>
      <c r="U13" s="86">
        <v>1</v>
      </c>
      <c r="V13" s="86">
        <v>1</v>
      </c>
      <c r="W13" s="11">
        <v>8</v>
      </c>
      <c r="X13" s="11">
        <v>8</v>
      </c>
      <c r="Y13" s="11">
        <v>8</v>
      </c>
      <c r="Z13" s="11">
        <v>0.75</v>
      </c>
      <c r="AA13" s="11">
        <v>0.75</v>
      </c>
      <c r="AB13" s="11">
        <v>0.75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48">
        <f>(E13*H13)+(F13*I13)+(G13*J13)</f>
        <v>0</v>
      </c>
      <c r="AJ13" s="104">
        <f>(K13*N13)+(L13*O13)+(M13*P13)</f>
        <v>0</v>
      </c>
      <c r="AK13" s="90">
        <f>(Q13*T13)+(R13*U13)+(S13*V13)</f>
        <v>30</v>
      </c>
      <c r="AL13" s="48">
        <f>(W13*Z13)+(X13*AA13)+(Y13*AB13)</f>
        <v>18</v>
      </c>
      <c r="AM13" s="48">
        <f>(AC13*AF13)+(AD13*AG13)+(AE13*AH13)</f>
        <v>0</v>
      </c>
      <c r="AN13" s="48">
        <f>(E13+F13+G13)/3</f>
        <v>10</v>
      </c>
      <c r="AO13" s="48">
        <f>(H13+I13+J13)/3</f>
        <v>0</v>
      </c>
      <c r="AP13" s="49">
        <f t="shared" si="0"/>
        <v>0</v>
      </c>
      <c r="AQ13" s="104">
        <f>(K13+L13+M13)/3</f>
        <v>10</v>
      </c>
      <c r="AR13" s="104">
        <f>(N13+O13+P13)/3</f>
        <v>0</v>
      </c>
      <c r="AS13" s="104">
        <f t="shared" si="1"/>
        <v>0</v>
      </c>
      <c r="AT13" s="90">
        <f>(Q13+R13+S13)/3</f>
        <v>10</v>
      </c>
      <c r="AU13" s="90">
        <f>(T13+U13+V13)/3</f>
        <v>1</v>
      </c>
      <c r="AV13" s="90">
        <f t="shared" si="2"/>
        <v>10</v>
      </c>
      <c r="AW13" s="49"/>
      <c r="AX13" s="49"/>
      <c r="AY13" s="49"/>
      <c r="AZ13" s="49"/>
      <c r="BA13" s="49"/>
      <c r="BB13" s="49"/>
    </row>
    <row r="14" spans="1:57" ht="27" thickBot="1" x14ac:dyDescent="0.3">
      <c r="A14" s="53" t="s">
        <v>42</v>
      </c>
      <c r="B14" s="54"/>
      <c r="C14" s="13" t="s">
        <v>54</v>
      </c>
      <c r="D14" s="11">
        <v>10</v>
      </c>
      <c r="E14" s="11">
        <v>10</v>
      </c>
      <c r="F14" s="11">
        <v>10</v>
      </c>
      <c r="G14" s="11">
        <v>10</v>
      </c>
      <c r="H14" s="11">
        <v>0</v>
      </c>
      <c r="I14" s="11">
        <v>0</v>
      </c>
      <c r="J14" s="11">
        <v>0</v>
      </c>
      <c r="K14" s="100">
        <v>10</v>
      </c>
      <c r="L14" s="100">
        <v>10</v>
      </c>
      <c r="M14" s="100">
        <v>10</v>
      </c>
      <c r="N14" s="100">
        <v>0</v>
      </c>
      <c r="O14" s="100">
        <v>0</v>
      </c>
      <c r="P14" s="100">
        <v>0</v>
      </c>
      <c r="Q14" s="86">
        <v>10</v>
      </c>
      <c r="R14" s="86">
        <v>10</v>
      </c>
      <c r="S14" s="86">
        <v>10</v>
      </c>
      <c r="T14" s="86">
        <v>0.5</v>
      </c>
      <c r="U14" s="86">
        <v>0.5</v>
      </c>
      <c r="V14" s="86">
        <v>0.5</v>
      </c>
      <c r="W14" s="11">
        <v>8</v>
      </c>
      <c r="X14" s="11">
        <v>8</v>
      </c>
      <c r="Y14" s="11">
        <v>8</v>
      </c>
      <c r="Z14" s="11">
        <v>0.75</v>
      </c>
      <c r="AA14" s="11">
        <v>0.75</v>
      </c>
      <c r="AB14" s="11">
        <v>0.75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21">
        <f>(E14*H14)+(F14*I14)+(G14*J14)</f>
        <v>0</v>
      </c>
      <c r="AJ14" s="105">
        <f>(K14*N14)+(L14*O14)+(M14*P14)</f>
        <v>0</v>
      </c>
      <c r="AK14" s="91">
        <f>(Q14*T14)+(R14*U14)+(S14*V14)</f>
        <v>15</v>
      </c>
      <c r="AL14" s="21">
        <f>(W14*Z14)+(X14*AA14)+(Y14*AB14)</f>
        <v>18</v>
      </c>
      <c r="AM14" s="21">
        <f>(AC14*AF14)+(AD14*AG14)+(AE14*AH14)</f>
        <v>0</v>
      </c>
      <c r="AN14" s="21">
        <f>(E14+F14+G14)/3</f>
        <v>10</v>
      </c>
      <c r="AO14" s="21">
        <f>(H14+I14+J14)/3</f>
        <v>0</v>
      </c>
      <c r="AP14" s="44">
        <f t="shared" si="0"/>
        <v>0</v>
      </c>
      <c r="AQ14" s="105">
        <f>(K14+L14+M14)/3</f>
        <v>10</v>
      </c>
      <c r="AR14" s="105">
        <f>(N14+O14+P14)/3</f>
        <v>0</v>
      </c>
      <c r="AS14" s="105">
        <f t="shared" si="1"/>
        <v>0</v>
      </c>
      <c r="AT14" s="91">
        <f>(Q14+R14+S14)/3</f>
        <v>10</v>
      </c>
      <c r="AU14" s="91">
        <f>(T14+U14+V14)/3</f>
        <v>0.5</v>
      </c>
      <c r="AV14" s="91">
        <f t="shared" si="2"/>
        <v>5</v>
      </c>
      <c r="AW14" s="44"/>
      <c r="AX14" s="44"/>
      <c r="AY14" s="44"/>
      <c r="AZ14" s="44"/>
      <c r="BA14" s="44"/>
      <c r="BB14" s="44"/>
    </row>
    <row r="15" spans="1:57" ht="27" thickBot="1" x14ac:dyDescent="0.3">
      <c r="A15" s="53" t="s">
        <v>43</v>
      </c>
      <c r="B15" s="54"/>
      <c r="C15" s="13" t="s">
        <v>55</v>
      </c>
      <c r="D15" s="11">
        <v>10</v>
      </c>
      <c r="E15" s="11">
        <v>10</v>
      </c>
      <c r="F15" s="11">
        <v>10</v>
      </c>
      <c r="G15" s="11">
        <v>10</v>
      </c>
      <c r="H15" s="11">
        <v>0</v>
      </c>
      <c r="I15" s="11">
        <v>0</v>
      </c>
      <c r="J15" s="11">
        <v>0</v>
      </c>
      <c r="K15" s="100">
        <v>10</v>
      </c>
      <c r="L15" s="100">
        <v>10</v>
      </c>
      <c r="M15" s="100">
        <v>10</v>
      </c>
      <c r="N15" s="100">
        <v>0</v>
      </c>
      <c r="O15" s="100">
        <v>0</v>
      </c>
      <c r="P15" s="100">
        <v>0</v>
      </c>
      <c r="Q15" s="86">
        <v>10</v>
      </c>
      <c r="R15" s="86">
        <v>10</v>
      </c>
      <c r="S15" s="86">
        <v>10</v>
      </c>
      <c r="T15" s="86">
        <v>1</v>
      </c>
      <c r="U15" s="86">
        <v>1</v>
      </c>
      <c r="V15" s="86">
        <v>1</v>
      </c>
      <c r="W15" s="11">
        <v>9</v>
      </c>
      <c r="X15" s="11">
        <v>9</v>
      </c>
      <c r="Y15" s="11">
        <v>9</v>
      </c>
      <c r="Z15" s="11">
        <v>0.75</v>
      </c>
      <c r="AA15" s="11">
        <v>0.75</v>
      </c>
      <c r="AB15" s="11">
        <v>0.75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48">
        <f>(E15*H15)+(F15*I15)+(G15*J15)</f>
        <v>0</v>
      </c>
      <c r="AJ15" s="104">
        <f>(K15*N15)+(L15*O15)+(M15*P15)</f>
        <v>0</v>
      </c>
      <c r="AK15" s="90">
        <f>(Q15*T15)+(R15*U15)+(S15*V15)</f>
        <v>30</v>
      </c>
      <c r="AL15" s="48">
        <f>(W15*Z15)+(X15*AA15)+(Y15*AB15)</f>
        <v>20.25</v>
      </c>
      <c r="AM15" s="48">
        <f>(AC15*AF15)+(AD15*AG15)+(AE15*AH15)</f>
        <v>0</v>
      </c>
      <c r="AN15" s="48">
        <f>(E15+F15+G15)/3</f>
        <v>10</v>
      </c>
      <c r="AO15" s="48">
        <f>(H15+I15+J15)/3</f>
        <v>0</v>
      </c>
      <c r="AP15" s="49">
        <f t="shared" si="0"/>
        <v>0</v>
      </c>
      <c r="AQ15" s="104">
        <f>(K15+L15+M15)/3</f>
        <v>10</v>
      </c>
      <c r="AR15" s="104">
        <f>(N15+O15+P15)/3</f>
        <v>0</v>
      </c>
      <c r="AS15" s="104">
        <f t="shared" si="1"/>
        <v>0</v>
      </c>
      <c r="AT15" s="90">
        <f>(Q15+R15+S15)/3</f>
        <v>10</v>
      </c>
      <c r="AU15" s="90">
        <f>(T15+U15+V15)/3</f>
        <v>1</v>
      </c>
      <c r="AV15" s="90">
        <f t="shared" si="2"/>
        <v>10</v>
      </c>
      <c r="AW15" s="49"/>
      <c r="AX15" s="49"/>
      <c r="AY15" s="49"/>
      <c r="AZ15" s="49"/>
      <c r="BA15" s="49"/>
      <c r="BB15" s="49"/>
    </row>
    <row r="16" spans="1:57" x14ac:dyDescent="0.25">
      <c r="A16" s="14"/>
      <c r="B16" s="14"/>
      <c r="C16" s="15" t="s">
        <v>10</v>
      </c>
      <c r="D16" s="16">
        <f>D11+D10+D13+D14+D15</f>
        <v>70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N16" s="16"/>
      <c r="AO16" s="16"/>
      <c r="AP16" s="16">
        <f>SUM(AP10:AP15)</f>
        <v>22.5</v>
      </c>
      <c r="AQ16" s="16"/>
      <c r="AR16" s="16"/>
      <c r="AS16" s="16">
        <f>SUM(AS10:AS15)</f>
        <v>7.5</v>
      </c>
      <c r="AT16" s="16"/>
      <c r="AU16" s="16"/>
      <c r="AV16" s="16">
        <f>SUM(AV10:AV15)</f>
        <v>64.166666666666657</v>
      </c>
      <c r="AW16" s="16"/>
      <c r="AX16" s="16"/>
      <c r="AY16" s="16">
        <f>SUM(AY10:AY15)</f>
        <v>0</v>
      </c>
      <c r="AZ16" s="16"/>
      <c r="BA16" s="16"/>
      <c r="BB16" s="16">
        <f>SUM(BB10:BB15)</f>
        <v>0</v>
      </c>
    </row>
  </sheetData>
  <mergeCells count="29">
    <mergeCell ref="T8:V8"/>
    <mergeCell ref="T7:V7"/>
    <mergeCell ref="Q8:S8"/>
    <mergeCell ref="N8:P8"/>
    <mergeCell ref="N7:P7"/>
    <mergeCell ref="Q7:S7"/>
    <mergeCell ref="AQ7:AS7"/>
    <mergeCell ref="AT7:AV7"/>
    <mergeCell ref="AC8:AE8"/>
    <mergeCell ref="Z8:AB8"/>
    <mergeCell ref="W8:Y8"/>
    <mergeCell ref="K7:P7"/>
    <mergeCell ref="AF8:AH8"/>
    <mergeCell ref="K8:M8"/>
    <mergeCell ref="E8:G8"/>
    <mergeCell ref="H8:J8"/>
    <mergeCell ref="A1:BB3"/>
    <mergeCell ref="A4:BB4"/>
    <mergeCell ref="A9:C9"/>
    <mergeCell ref="A10:B10"/>
    <mergeCell ref="W7:AB7"/>
    <mergeCell ref="E7:J7"/>
    <mergeCell ref="A15:B15"/>
    <mergeCell ref="A11:B11"/>
    <mergeCell ref="A13:B13"/>
    <mergeCell ref="A14:B14"/>
    <mergeCell ref="AN7:AP7"/>
    <mergeCell ref="AW7:AY7"/>
    <mergeCell ref="AZ7:B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E33" sqref="E33"/>
    </sheetView>
  </sheetViews>
  <sheetFormatPr defaultRowHeight="15" x14ac:dyDescent="0.25"/>
  <cols>
    <col min="1" max="1" width="4.42578125" customWidth="1"/>
    <col min="2" max="2" width="25.140625" customWidth="1"/>
    <col min="3" max="3" width="18.42578125" bestFit="1" customWidth="1"/>
    <col min="4" max="4" width="15.140625" customWidth="1"/>
    <col min="5" max="5" width="36.28515625" style="31" bestFit="1" customWidth="1"/>
    <col min="8" max="8" width="19.42578125" customWidth="1"/>
  </cols>
  <sheetData>
    <row r="1" spans="1:9" ht="15" customHeight="1" x14ac:dyDescent="0.25">
      <c r="A1" s="72" t="s">
        <v>38</v>
      </c>
      <c r="B1" s="72"/>
      <c r="C1" s="72"/>
      <c r="D1" s="72"/>
      <c r="E1" s="72"/>
    </row>
    <row r="2" spans="1:9" x14ac:dyDescent="0.25">
      <c r="A2" s="72"/>
      <c r="B2" s="72"/>
      <c r="C2" s="72"/>
      <c r="D2" s="72"/>
      <c r="E2" s="72"/>
    </row>
    <row r="3" spans="1:9" x14ac:dyDescent="0.25">
      <c r="A3" s="72"/>
      <c r="B3" s="72"/>
      <c r="C3" s="72"/>
      <c r="D3" s="72"/>
      <c r="E3" s="72"/>
    </row>
    <row r="4" spans="1:9" x14ac:dyDescent="0.25">
      <c r="B4" s="3"/>
      <c r="C4" s="3"/>
      <c r="D4" s="3"/>
      <c r="E4" s="33"/>
    </row>
    <row r="5" spans="1:9" x14ac:dyDescent="0.25">
      <c r="A5" s="56" t="s">
        <v>37</v>
      </c>
      <c r="B5" s="56"/>
      <c r="C5" s="56"/>
      <c r="D5" s="56"/>
      <c r="E5" s="56"/>
    </row>
    <row r="6" spans="1:9" s="5" customFormat="1" x14ac:dyDescent="0.25">
      <c r="B6" s="4"/>
      <c r="C6" s="4"/>
      <c r="D6" s="4"/>
      <c r="E6" s="34"/>
    </row>
    <row r="7" spans="1:9" ht="60" x14ac:dyDescent="0.25">
      <c r="A7" s="24" t="s">
        <v>23</v>
      </c>
      <c r="B7" s="25" t="s">
        <v>0</v>
      </c>
      <c r="C7" s="25" t="s">
        <v>1</v>
      </c>
      <c r="D7" s="26" t="s">
        <v>2</v>
      </c>
      <c r="E7" s="35" t="s">
        <v>36</v>
      </c>
    </row>
    <row r="8" spans="1:9" x14ac:dyDescent="0.25">
      <c r="A8" s="24">
        <v>1</v>
      </c>
      <c r="B8" s="1" t="s">
        <v>46</v>
      </c>
      <c r="C8" s="2"/>
      <c r="D8" s="2"/>
      <c r="E8" s="36" t="e">
        <f>20*D8/C8</f>
        <v>#DIV/0!</v>
      </c>
    </row>
    <row r="9" spans="1:9" x14ac:dyDescent="0.25">
      <c r="A9" s="24">
        <v>2</v>
      </c>
      <c r="B9" s="1" t="s">
        <v>47</v>
      </c>
      <c r="C9" s="2"/>
      <c r="D9" s="2"/>
      <c r="E9" s="36" t="e">
        <f t="shared" ref="E9:E12" si="0">20*D9/C9</f>
        <v>#DIV/0!</v>
      </c>
      <c r="H9" s="30"/>
      <c r="I9" s="30"/>
    </row>
    <row r="10" spans="1:9" x14ac:dyDescent="0.25">
      <c r="A10" s="24">
        <v>3</v>
      </c>
      <c r="B10" s="1" t="s">
        <v>48</v>
      </c>
      <c r="C10" s="2"/>
      <c r="D10" s="2"/>
      <c r="E10" s="36" t="e">
        <f t="shared" si="0"/>
        <v>#DIV/0!</v>
      </c>
    </row>
    <row r="11" spans="1:9" x14ac:dyDescent="0.25">
      <c r="A11" s="43">
        <v>4</v>
      </c>
      <c r="B11" s="1" t="s">
        <v>49</v>
      </c>
      <c r="C11" s="2"/>
      <c r="D11" s="2"/>
      <c r="E11" s="36" t="e">
        <f t="shared" si="0"/>
        <v>#DIV/0!</v>
      </c>
    </row>
    <row r="12" spans="1:9" x14ac:dyDescent="0.25">
      <c r="A12" s="43">
        <v>5</v>
      </c>
      <c r="B12" s="1" t="s">
        <v>50</v>
      </c>
      <c r="C12" s="2"/>
      <c r="D12" s="2"/>
      <c r="E12" s="36" t="e">
        <f t="shared" si="0"/>
        <v>#DIV/0!</v>
      </c>
    </row>
    <row r="16" spans="1:9" x14ac:dyDescent="0.25">
      <c r="B16">
        <v>149996.65</v>
      </c>
    </row>
  </sheetData>
  <mergeCells count="2">
    <mergeCell ref="A1:E3"/>
    <mergeCell ref="A5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workbookViewId="0">
      <selection activeCell="D28" sqref="D28"/>
    </sheetView>
  </sheetViews>
  <sheetFormatPr defaultRowHeight="15" x14ac:dyDescent="0.25"/>
  <cols>
    <col min="2" max="2" width="20.7109375" customWidth="1"/>
    <col min="3" max="3" width="24.85546875" customWidth="1"/>
    <col min="4" max="4" width="22.85546875" style="32" customWidth="1"/>
    <col min="5" max="5" width="23.7109375" style="32" customWidth="1"/>
    <col min="6" max="6" width="15.7109375" customWidth="1"/>
    <col min="7" max="7" width="12.28515625" customWidth="1"/>
    <col min="8" max="8" width="21" customWidth="1"/>
  </cols>
  <sheetData>
    <row r="1" spans="1:8" ht="15" customHeight="1" x14ac:dyDescent="0.25">
      <c r="A1" s="72" t="s">
        <v>38</v>
      </c>
      <c r="B1" s="72"/>
      <c r="C1" s="72"/>
      <c r="D1" s="72"/>
      <c r="E1" s="72"/>
      <c r="F1" s="72"/>
      <c r="G1" s="72"/>
      <c r="H1" s="72"/>
    </row>
    <row r="2" spans="1:8" x14ac:dyDescent="0.25">
      <c r="A2" s="72"/>
      <c r="B2" s="72"/>
      <c r="C2" s="72"/>
      <c r="D2" s="72"/>
      <c r="E2" s="72"/>
      <c r="F2" s="72"/>
      <c r="G2" s="72"/>
      <c r="H2" s="72"/>
    </row>
    <row r="4" spans="1:8" x14ac:dyDescent="0.25">
      <c r="A4" s="39" t="s">
        <v>23</v>
      </c>
      <c r="B4" s="7" t="s">
        <v>14</v>
      </c>
      <c r="C4" s="7"/>
      <c r="D4" s="40" t="s">
        <v>17</v>
      </c>
      <c r="E4" s="40" t="s">
        <v>18</v>
      </c>
      <c r="F4" s="41" t="s">
        <v>19</v>
      </c>
      <c r="G4" s="41" t="s">
        <v>20</v>
      </c>
      <c r="H4" s="42" t="s">
        <v>21</v>
      </c>
    </row>
    <row r="5" spans="1:8" x14ac:dyDescent="0.25">
      <c r="A5" s="73">
        <v>1</v>
      </c>
      <c r="B5" s="73" t="s">
        <v>46</v>
      </c>
      <c r="C5" s="7" t="s">
        <v>15</v>
      </c>
      <c r="D5" s="8">
        <f>'Offerta tecnica'!AP16</f>
        <v>22.5</v>
      </c>
      <c r="E5" s="74" t="e">
        <f>D5+D6</f>
        <v>#DIV/0!</v>
      </c>
      <c r="F5" s="7">
        <f>(80*4)/5</f>
        <v>64</v>
      </c>
      <c r="G5" s="37" t="s">
        <v>30</v>
      </c>
      <c r="H5" s="37" t="s">
        <v>30</v>
      </c>
    </row>
    <row r="6" spans="1:8" x14ac:dyDescent="0.25">
      <c r="A6" s="73"/>
      <c r="B6" s="73"/>
      <c r="C6" s="7" t="s">
        <v>16</v>
      </c>
      <c r="D6" s="8" t="e">
        <f>'Offerta economica'!E8</f>
        <v>#DIV/0!</v>
      </c>
      <c r="E6" s="74"/>
      <c r="F6" s="7">
        <f>(20*4)/5</f>
        <v>16</v>
      </c>
      <c r="G6" s="38"/>
      <c r="H6" s="7"/>
    </row>
    <row r="7" spans="1:8" x14ac:dyDescent="0.25">
      <c r="A7" s="73">
        <v>2</v>
      </c>
      <c r="B7" s="73" t="s">
        <v>47</v>
      </c>
      <c r="C7" s="7" t="s">
        <v>15</v>
      </c>
      <c r="D7" s="8">
        <f>'Offerta tecnica'!AS16</f>
        <v>7.5</v>
      </c>
      <c r="E7" s="74" t="e">
        <f>D7+D8</f>
        <v>#DIV/0!</v>
      </c>
      <c r="F7" s="7">
        <f>(80*4)/5</f>
        <v>64</v>
      </c>
      <c r="G7" s="37" t="s">
        <v>30</v>
      </c>
      <c r="H7" s="37" t="s">
        <v>30</v>
      </c>
    </row>
    <row r="8" spans="1:8" x14ac:dyDescent="0.25">
      <c r="A8" s="73"/>
      <c r="B8" s="73"/>
      <c r="C8" s="7" t="s">
        <v>16</v>
      </c>
      <c r="D8" s="8" t="e">
        <f>'Offerta economica'!E9</f>
        <v>#DIV/0!</v>
      </c>
      <c r="E8" s="74"/>
      <c r="F8" s="7">
        <f>(20*4)/5</f>
        <v>16</v>
      </c>
      <c r="G8" s="38"/>
      <c r="H8" s="7"/>
    </row>
    <row r="9" spans="1:8" x14ac:dyDescent="0.25">
      <c r="A9" s="73">
        <v>3</v>
      </c>
      <c r="B9" s="75" t="s">
        <v>48</v>
      </c>
      <c r="C9" s="7" t="s">
        <v>15</v>
      </c>
      <c r="D9" s="8">
        <f>'Offerta tecnica'!AV16</f>
        <v>64.166666666666657</v>
      </c>
      <c r="E9" s="74" t="e">
        <f t="shared" ref="E9" si="0">D9+D10</f>
        <v>#DIV/0!</v>
      </c>
      <c r="F9" s="7">
        <f>(80*4)/5</f>
        <v>64</v>
      </c>
      <c r="G9" s="37" t="s">
        <v>30</v>
      </c>
      <c r="H9" s="37" t="s">
        <v>30</v>
      </c>
    </row>
    <row r="10" spans="1:8" x14ac:dyDescent="0.25">
      <c r="A10" s="73"/>
      <c r="B10" s="76"/>
      <c r="C10" s="7" t="s">
        <v>16</v>
      </c>
      <c r="D10" s="8" t="e">
        <f>'Offerta economica'!E10</f>
        <v>#DIV/0!</v>
      </c>
      <c r="E10" s="74"/>
      <c r="F10" s="7">
        <f>(20*4)/5</f>
        <v>16</v>
      </c>
      <c r="G10" s="7"/>
      <c r="H10" s="7"/>
    </row>
    <row r="11" spans="1:8" x14ac:dyDescent="0.25">
      <c r="A11" s="73">
        <v>4</v>
      </c>
      <c r="B11" s="73" t="s">
        <v>49</v>
      </c>
      <c r="C11" s="7" t="s">
        <v>15</v>
      </c>
      <c r="D11" s="8">
        <f>'Offerta tecnica'!AY16</f>
        <v>0</v>
      </c>
      <c r="E11" s="74" t="e">
        <f>D11+D12</f>
        <v>#DIV/0!</v>
      </c>
      <c r="F11" s="7">
        <f>(80*4)/5</f>
        <v>64</v>
      </c>
      <c r="G11" s="37" t="s">
        <v>30</v>
      </c>
      <c r="H11" s="37" t="s">
        <v>30</v>
      </c>
    </row>
    <row r="12" spans="1:8" x14ac:dyDescent="0.25">
      <c r="A12" s="73"/>
      <c r="B12" s="73"/>
      <c r="C12" s="7" t="s">
        <v>16</v>
      </c>
      <c r="D12" s="8" t="e">
        <f>'Offerta economica'!E11</f>
        <v>#DIV/0!</v>
      </c>
      <c r="E12" s="74"/>
      <c r="F12" s="7">
        <f>(20*4)/5</f>
        <v>16</v>
      </c>
      <c r="G12" s="38"/>
      <c r="H12" s="7"/>
    </row>
    <row r="13" spans="1:8" x14ac:dyDescent="0.25">
      <c r="A13" s="73">
        <v>5</v>
      </c>
      <c r="B13" s="75" t="s">
        <v>50</v>
      </c>
      <c r="C13" s="7" t="s">
        <v>15</v>
      </c>
      <c r="D13" s="8">
        <f>'Offerta tecnica'!BB16</f>
        <v>0</v>
      </c>
      <c r="E13" s="74" t="e">
        <f t="shared" ref="E13" si="1">D13+D14</f>
        <v>#DIV/0!</v>
      </c>
      <c r="F13" s="7">
        <f>(80*4)/5</f>
        <v>64</v>
      </c>
      <c r="G13" s="37" t="s">
        <v>30</v>
      </c>
      <c r="H13" s="37" t="s">
        <v>30</v>
      </c>
    </row>
    <row r="14" spans="1:8" x14ac:dyDescent="0.25">
      <c r="A14" s="73"/>
      <c r="B14" s="76"/>
      <c r="C14" s="7" t="s">
        <v>16</v>
      </c>
      <c r="D14" s="8" t="e">
        <f>'Offerta economica'!E12</f>
        <v>#DIV/0!</v>
      </c>
      <c r="E14" s="74"/>
      <c r="F14" s="7">
        <f>(20*4)/5</f>
        <v>16</v>
      </c>
      <c r="G14" s="7"/>
      <c r="H14" s="7"/>
    </row>
  </sheetData>
  <mergeCells count="16">
    <mergeCell ref="A1:H2"/>
    <mergeCell ref="A5:A6"/>
    <mergeCell ref="A7:A8"/>
    <mergeCell ref="A9:A10"/>
    <mergeCell ref="B5:B6"/>
    <mergeCell ref="B7:B8"/>
    <mergeCell ref="B9:B10"/>
    <mergeCell ref="E5:E6"/>
    <mergeCell ref="E7:E8"/>
    <mergeCell ref="E9:E10"/>
    <mergeCell ref="A11:A12"/>
    <mergeCell ref="B11:B12"/>
    <mergeCell ref="E11:E12"/>
    <mergeCell ref="A13:A14"/>
    <mergeCell ref="B13:B14"/>
    <mergeCell ref="E13:E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4"/>
  <sheetViews>
    <sheetView tabSelected="1" topLeftCell="R2" workbookViewId="0">
      <selection activeCell="AD14" sqref="AD14"/>
    </sheetView>
  </sheetViews>
  <sheetFormatPr defaultRowHeight="15" x14ac:dyDescent="0.25"/>
  <cols>
    <col min="3" max="3" width="26.5703125" bestFit="1" customWidth="1"/>
    <col min="4" max="4" width="22.28515625" customWidth="1"/>
    <col min="23" max="34" width="10.140625" customWidth="1"/>
  </cols>
  <sheetData>
    <row r="1" spans="1:37" x14ac:dyDescent="0.25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J1" s="106"/>
      <c r="AK1" s="106"/>
    </row>
    <row r="2" spans="1:37" x14ac:dyDescent="0.25"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C2" s="28"/>
      <c r="AF2" s="28"/>
      <c r="AJ2" s="106"/>
      <c r="AK2" s="107"/>
    </row>
    <row r="3" spans="1:37" ht="15.75" thickBot="1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J3" s="106"/>
      <c r="AK3" s="106"/>
    </row>
    <row r="4" spans="1:37" ht="15.75" thickBot="1" x14ac:dyDescent="0.3">
      <c r="A4" s="27"/>
      <c r="B4" s="27"/>
      <c r="C4" s="27"/>
      <c r="D4" s="27"/>
      <c r="E4" s="62" t="s">
        <v>12</v>
      </c>
      <c r="F4" s="63"/>
      <c r="G4" s="63"/>
      <c r="H4" s="63"/>
      <c r="I4" s="63"/>
      <c r="J4" s="64"/>
      <c r="K4" s="93" t="s">
        <v>56</v>
      </c>
      <c r="L4" s="94"/>
      <c r="M4" s="94"/>
      <c r="N4" s="93"/>
      <c r="Q4" s="79" t="s">
        <v>57</v>
      </c>
      <c r="R4" s="80"/>
      <c r="S4" s="81"/>
      <c r="T4" s="79"/>
      <c r="U4" s="80"/>
      <c r="V4" s="81"/>
      <c r="W4" s="19" t="s">
        <v>12</v>
      </c>
      <c r="X4" s="101" t="s">
        <v>13</v>
      </c>
      <c r="Y4" s="87" t="s">
        <v>22</v>
      </c>
      <c r="Z4" s="62" t="s">
        <v>12</v>
      </c>
      <c r="AA4" s="63"/>
      <c r="AB4" s="64"/>
      <c r="AC4" s="93" t="s">
        <v>13</v>
      </c>
      <c r="AD4" s="94"/>
      <c r="AE4" s="95"/>
      <c r="AF4" s="79" t="s">
        <v>22</v>
      </c>
      <c r="AG4" s="80"/>
      <c r="AH4" s="81"/>
      <c r="AJ4" s="106"/>
      <c r="AK4" s="106"/>
    </row>
    <row r="5" spans="1:37" ht="45.75" thickBot="1" x14ac:dyDescent="0.3">
      <c r="E5" s="69" t="s">
        <v>3</v>
      </c>
      <c r="F5" s="70"/>
      <c r="G5" s="71"/>
      <c r="H5" s="69" t="s">
        <v>4</v>
      </c>
      <c r="I5" s="70"/>
      <c r="J5" s="71"/>
      <c r="K5" s="96" t="s">
        <v>3</v>
      </c>
      <c r="L5" s="97"/>
      <c r="M5" s="98"/>
      <c r="N5" s="96" t="s">
        <v>4</v>
      </c>
      <c r="O5" s="97"/>
      <c r="P5" s="98"/>
      <c r="Q5" s="82" t="s">
        <v>3</v>
      </c>
      <c r="R5" s="83"/>
      <c r="S5" s="84"/>
      <c r="T5" s="82" t="s">
        <v>4</v>
      </c>
      <c r="U5" s="83"/>
      <c r="V5" s="84"/>
      <c r="W5" s="29" t="s">
        <v>5</v>
      </c>
      <c r="X5" s="102" t="s">
        <v>5</v>
      </c>
      <c r="Y5" s="88" t="s">
        <v>5</v>
      </c>
      <c r="Z5" s="29" t="s">
        <v>27</v>
      </c>
      <c r="AA5" s="29" t="s">
        <v>28</v>
      </c>
      <c r="AB5" s="29" t="s">
        <v>29</v>
      </c>
      <c r="AC5" s="102" t="s">
        <v>27</v>
      </c>
      <c r="AD5" s="102" t="s">
        <v>28</v>
      </c>
      <c r="AE5" s="102" t="s">
        <v>29</v>
      </c>
      <c r="AF5" s="88" t="s">
        <v>27</v>
      </c>
      <c r="AG5" s="88" t="s">
        <v>28</v>
      </c>
      <c r="AH5" s="88" t="s">
        <v>29</v>
      </c>
      <c r="AJ5" s="108"/>
      <c r="AK5" s="106"/>
    </row>
    <row r="6" spans="1:37" ht="15.75" thickBot="1" x14ac:dyDescent="0.3">
      <c r="A6" s="57" t="s">
        <v>8</v>
      </c>
      <c r="B6" s="58"/>
      <c r="C6" s="59"/>
      <c r="D6" s="9" t="s">
        <v>9</v>
      </c>
      <c r="E6" s="46" t="s">
        <v>25</v>
      </c>
      <c r="F6" s="46" t="s">
        <v>24</v>
      </c>
      <c r="G6" s="46" t="s">
        <v>26</v>
      </c>
      <c r="H6" s="46" t="s">
        <v>25</v>
      </c>
      <c r="I6" s="46" t="s">
        <v>24</v>
      </c>
      <c r="J6" s="46" t="s">
        <v>26</v>
      </c>
      <c r="K6" s="99" t="s">
        <v>25</v>
      </c>
      <c r="L6" s="99" t="s">
        <v>24</v>
      </c>
      <c r="M6" s="99" t="s">
        <v>26</v>
      </c>
      <c r="N6" s="99" t="s">
        <v>25</v>
      </c>
      <c r="O6" s="99" t="s">
        <v>24</v>
      </c>
      <c r="P6" s="99" t="s">
        <v>26</v>
      </c>
      <c r="Q6" s="85" t="s">
        <v>25</v>
      </c>
      <c r="R6" s="85" t="s">
        <v>24</v>
      </c>
      <c r="S6" s="85" t="s">
        <v>26</v>
      </c>
      <c r="T6" s="85" t="s">
        <v>25</v>
      </c>
      <c r="U6" s="85" t="s">
        <v>24</v>
      </c>
      <c r="V6" s="85" t="s">
        <v>26</v>
      </c>
      <c r="W6" s="45"/>
      <c r="X6" s="103"/>
      <c r="Y6" s="89"/>
      <c r="Z6" s="20"/>
      <c r="AA6" s="20"/>
      <c r="AB6" s="20"/>
      <c r="AC6" s="103"/>
      <c r="AD6" s="103"/>
      <c r="AE6" s="103"/>
      <c r="AF6" s="89"/>
      <c r="AG6" s="89"/>
      <c r="AH6" s="89"/>
      <c r="AJ6" s="106"/>
      <c r="AK6" s="106"/>
    </row>
    <row r="7" spans="1:37" ht="15.75" thickBot="1" x14ac:dyDescent="0.3">
      <c r="A7" s="60">
        <v>1</v>
      </c>
      <c r="B7" s="61"/>
      <c r="C7" s="10" t="s">
        <v>52</v>
      </c>
      <c r="D7" s="17">
        <v>30</v>
      </c>
      <c r="E7" s="11">
        <v>30</v>
      </c>
      <c r="F7" s="11">
        <v>30</v>
      </c>
      <c r="G7" s="11">
        <v>30</v>
      </c>
      <c r="H7" s="11">
        <v>0.75</v>
      </c>
      <c r="I7" s="11">
        <v>1</v>
      </c>
      <c r="J7" s="11">
        <v>0.5</v>
      </c>
      <c r="K7" s="100">
        <v>30</v>
      </c>
      <c r="L7" s="100">
        <v>30</v>
      </c>
      <c r="M7" s="100">
        <v>30</v>
      </c>
      <c r="N7" s="100">
        <v>0.25</v>
      </c>
      <c r="O7" s="100">
        <v>0.25</v>
      </c>
      <c r="P7" s="100">
        <v>0.25</v>
      </c>
      <c r="Q7" s="86">
        <v>30</v>
      </c>
      <c r="R7" s="86">
        <v>30</v>
      </c>
      <c r="S7" s="86">
        <v>30</v>
      </c>
      <c r="T7" s="86">
        <v>1</v>
      </c>
      <c r="U7" s="86">
        <v>1</v>
      </c>
      <c r="V7" s="86">
        <v>1</v>
      </c>
      <c r="W7" s="48">
        <f>(E7*H7)+(F7*I7)+(G7*J7)</f>
        <v>67.5</v>
      </c>
      <c r="X7" s="104">
        <f>(K7*N7)+(L7*O7)+(M7*P7)</f>
        <v>22.5</v>
      </c>
      <c r="Y7" s="90">
        <f>(Q7*T7)+(R7*U7)+(S7*V7)</f>
        <v>90</v>
      </c>
      <c r="Z7" s="48">
        <f>(E7+F7+G7)/3</f>
        <v>30</v>
      </c>
      <c r="AA7" s="48">
        <f>(H7+I7+J7)/3</f>
        <v>0.75</v>
      </c>
      <c r="AB7" s="49">
        <f t="shared" ref="AB7:AB12" si="0">Z7*AA7</f>
        <v>22.5</v>
      </c>
      <c r="AC7" s="104">
        <f>(K7+L7+M7)/3</f>
        <v>30</v>
      </c>
      <c r="AD7" s="104">
        <f>(N7+O7+P7)/3</f>
        <v>0.25</v>
      </c>
      <c r="AE7" s="104">
        <f t="shared" ref="AE7:AE12" si="1">AC7*AD7</f>
        <v>7.5</v>
      </c>
      <c r="AF7" s="90">
        <f>(Q7+R7+S7)/3</f>
        <v>30</v>
      </c>
      <c r="AG7" s="90">
        <f>(T7+U7+V7)/3</f>
        <v>1</v>
      </c>
      <c r="AH7" s="90">
        <f t="shared" ref="AH7:AH12" si="2">AF7*AG7</f>
        <v>30</v>
      </c>
      <c r="AJ7" s="106"/>
      <c r="AK7" s="106"/>
    </row>
    <row r="8" spans="1:37" ht="15.75" thickBot="1" x14ac:dyDescent="0.3">
      <c r="A8" s="65">
        <v>2</v>
      </c>
      <c r="B8" s="66"/>
      <c r="C8" s="12" t="s">
        <v>51</v>
      </c>
      <c r="D8" s="18">
        <v>10</v>
      </c>
      <c r="E8" s="11">
        <v>10</v>
      </c>
      <c r="F8" s="11">
        <v>10</v>
      </c>
      <c r="G8" s="11">
        <v>10</v>
      </c>
      <c r="H8" s="11">
        <v>0</v>
      </c>
      <c r="I8" s="11">
        <v>0</v>
      </c>
      <c r="J8" s="11">
        <v>0</v>
      </c>
      <c r="K8" s="100">
        <v>10</v>
      </c>
      <c r="L8" s="100">
        <v>10</v>
      </c>
      <c r="M8" s="100">
        <v>10</v>
      </c>
      <c r="N8" s="100">
        <v>0</v>
      </c>
      <c r="O8" s="100">
        <v>0</v>
      </c>
      <c r="P8" s="100">
        <v>0</v>
      </c>
      <c r="Q8" s="86">
        <v>10</v>
      </c>
      <c r="R8" s="86">
        <v>10</v>
      </c>
      <c r="S8" s="86">
        <v>10</v>
      </c>
      <c r="T8" s="86">
        <v>0.75</v>
      </c>
      <c r="U8" s="86">
        <v>1</v>
      </c>
      <c r="V8" s="86">
        <v>1</v>
      </c>
      <c r="W8" s="48">
        <f>(E8*H8)+(F8*I8)+(G8*J8)</f>
        <v>0</v>
      </c>
      <c r="X8" s="104">
        <f>(K8*N8)+(L8*O8)+(M8*P8)</f>
        <v>0</v>
      </c>
      <c r="Y8" s="90">
        <f>(Q8*T8)+(R8*U8)+(S8*V8)</f>
        <v>27.5</v>
      </c>
      <c r="Z8" s="48">
        <f t="shared" ref="Z8" si="3">(E8+F8+G8)/3</f>
        <v>10</v>
      </c>
      <c r="AA8" s="48">
        <f t="shared" ref="AA8" si="4">(H8+I8+J8)/3</f>
        <v>0</v>
      </c>
      <c r="AB8" s="49">
        <f t="shared" si="0"/>
        <v>0</v>
      </c>
      <c r="AC8" s="104">
        <f t="shared" ref="AC8" si="5">(K8+L8+M8)/3</f>
        <v>10</v>
      </c>
      <c r="AD8" s="104">
        <f t="shared" ref="AD8" si="6">(N8+O8+P8)/3</f>
        <v>0</v>
      </c>
      <c r="AE8" s="104">
        <f t="shared" si="1"/>
        <v>0</v>
      </c>
      <c r="AF8" s="90">
        <f t="shared" ref="AF8" si="7">(Q8+R8+S8)/3</f>
        <v>10</v>
      </c>
      <c r="AG8" s="109">
        <f t="shared" ref="AG8" si="8">(T8+U8+V8)/3</f>
        <v>0.91666666666666663</v>
      </c>
      <c r="AH8" s="109">
        <f t="shared" si="2"/>
        <v>9.1666666666666661</v>
      </c>
    </row>
    <row r="9" spans="1:37" ht="15.75" thickBot="1" x14ac:dyDescent="0.3">
      <c r="A9" s="65">
        <v>3</v>
      </c>
      <c r="B9" s="66"/>
      <c r="C9" s="12" t="s">
        <v>31</v>
      </c>
      <c r="D9" s="18">
        <v>30</v>
      </c>
      <c r="E9" s="11"/>
      <c r="F9" s="11"/>
      <c r="G9" s="11"/>
      <c r="H9" s="11"/>
      <c r="I9" s="11"/>
      <c r="J9" s="11"/>
      <c r="K9" s="100"/>
      <c r="L9" s="100"/>
      <c r="M9" s="100"/>
      <c r="N9" s="100"/>
      <c r="O9" s="100"/>
      <c r="P9" s="100"/>
      <c r="Q9" s="86"/>
      <c r="R9" s="86"/>
      <c r="S9" s="86"/>
      <c r="T9" s="86"/>
      <c r="U9" s="86"/>
      <c r="V9" s="86"/>
      <c r="W9" s="21"/>
      <c r="X9" s="105"/>
      <c r="Y9" s="91"/>
      <c r="Z9" s="21"/>
      <c r="AA9" s="21"/>
      <c r="AB9" s="44"/>
      <c r="AC9" s="105"/>
      <c r="AD9" s="105"/>
      <c r="AE9" s="105"/>
      <c r="AF9" s="91"/>
      <c r="AG9" s="91"/>
      <c r="AH9" s="91"/>
      <c r="AJ9" s="6" t="s">
        <v>11</v>
      </c>
    </row>
    <row r="10" spans="1:37" ht="52.5" thickBot="1" x14ac:dyDescent="0.3">
      <c r="A10" s="67" t="s">
        <v>41</v>
      </c>
      <c r="B10" s="68"/>
      <c r="C10" s="13" t="s">
        <v>53</v>
      </c>
      <c r="D10" s="11">
        <v>10</v>
      </c>
      <c r="E10" s="11">
        <v>10</v>
      </c>
      <c r="F10" s="11">
        <v>10</v>
      </c>
      <c r="G10" s="11">
        <v>10</v>
      </c>
      <c r="H10" s="11">
        <v>0</v>
      </c>
      <c r="I10" s="11">
        <v>0</v>
      </c>
      <c r="J10" s="11">
        <v>0</v>
      </c>
      <c r="K10" s="100">
        <v>10</v>
      </c>
      <c r="L10" s="100">
        <v>10</v>
      </c>
      <c r="M10" s="100">
        <v>10</v>
      </c>
      <c r="N10" s="100">
        <v>0</v>
      </c>
      <c r="O10" s="100">
        <v>0</v>
      </c>
      <c r="P10" s="100">
        <v>0</v>
      </c>
      <c r="Q10" s="86">
        <v>10</v>
      </c>
      <c r="R10" s="86">
        <v>10</v>
      </c>
      <c r="S10" s="86">
        <v>10</v>
      </c>
      <c r="T10" s="86">
        <v>1</v>
      </c>
      <c r="U10" s="86">
        <v>1</v>
      </c>
      <c r="V10" s="86">
        <v>1</v>
      </c>
      <c r="W10" s="48">
        <f>(E10*H10)+(F10*I10)+(G10*J10)</f>
        <v>0</v>
      </c>
      <c r="X10" s="104">
        <f>(K10*N10)+(L10*O10)+(M10*P10)</f>
        <v>0</v>
      </c>
      <c r="Y10" s="90">
        <f>(Q10*T10)+(R10*U10)+(S10*V10)</f>
        <v>30</v>
      </c>
      <c r="Z10" s="48">
        <f>(E10+F10+G10)/3</f>
        <v>10</v>
      </c>
      <c r="AA10" s="48">
        <f>(H10+I10+J10)/3</f>
        <v>0</v>
      </c>
      <c r="AB10" s="49">
        <f t="shared" si="0"/>
        <v>0</v>
      </c>
      <c r="AC10" s="104">
        <f>(K10+L10+M10)/3</f>
        <v>10</v>
      </c>
      <c r="AD10" s="104">
        <f>(N10+O10+P10)/3</f>
        <v>0</v>
      </c>
      <c r="AE10" s="104">
        <f t="shared" si="1"/>
        <v>0</v>
      </c>
      <c r="AF10" s="90">
        <f>(Q10+R10+S10)/3</f>
        <v>10</v>
      </c>
      <c r="AG10" s="90">
        <f>(T10+U10+V10)/3</f>
        <v>1</v>
      </c>
      <c r="AH10" s="90">
        <f t="shared" si="2"/>
        <v>10</v>
      </c>
      <c r="AJ10" s="7" t="s">
        <v>6</v>
      </c>
      <c r="AK10" s="7" t="s">
        <v>7</v>
      </c>
    </row>
    <row r="11" spans="1:37" ht="52.5" thickBot="1" x14ac:dyDescent="0.3">
      <c r="A11" s="53" t="s">
        <v>42</v>
      </c>
      <c r="B11" s="54"/>
      <c r="C11" s="13" t="s">
        <v>54</v>
      </c>
      <c r="D11" s="11">
        <v>10</v>
      </c>
      <c r="E11" s="11">
        <v>10</v>
      </c>
      <c r="F11" s="11">
        <v>10</v>
      </c>
      <c r="G11" s="11">
        <v>10</v>
      </c>
      <c r="H11" s="11">
        <v>0</v>
      </c>
      <c r="I11" s="11">
        <v>0</v>
      </c>
      <c r="J11" s="11">
        <v>0</v>
      </c>
      <c r="K11" s="100">
        <v>10</v>
      </c>
      <c r="L11" s="100">
        <v>10</v>
      </c>
      <c r="M11" s="100">
        <v>10</v>
      </c>
      <c r="N11" s="100">
        <v>0</v>
      </c>
      <c r="O11" s="100">
        <v>0</v>
      </c>
      <c r="P11" s="100">
        <v>0</v>
      </c>
      <c r="Q11" s="86">
        <v>10</v>
      </c>
      <c r="R11" s="86">
        <v>10</v>
      </c>
      <c r="S11" s="86">
        <v>10</v>
      </c>
      <c r="T11" s="86">
        <v>0.5</v>
      </c>
      <c r="U11" s="86">
        <v>0.5</v>
      </c>
      <c r="V11" s="86">
        <v>0.5</v>
      </c>
      <c r="W11" s="21">
        <f>(E11*H11)+(F11*I11)+(G11*J11)</f>
        <v>0</v>
      </c>
      <c r="X11" s="105">
        <f>(K11*N11)+(L11*O11)+(M11*P11)</f>
        <v>0</v>
      </c>
      <c r="Y11" s="91">
        <f>(Q11*T11)+(R11*U11)+(S11*V11)</f>
        <v>15</v>
      </c>
      <c r="Z11" s="21">
        <f>(E11+F11+G11)/3</f>
        <v>10</v>
      </c>
      <c r="AA11" s="21">
        <f>(H11+I11+J11)/3</f>
        <v>0</v>
      </c>
      <c r="AB11" s="44">
        <f t="shared" si="0"/>
        <v>0</v>
      </c>
      <c r="AC11" s="105">
        <f>(K11+L11+M11)/3</f>
        <v>10</v>
      </c>
      <c r="AD11" s="105">
        <f>(N11+O11+P11)/3</f>
        <v>0</v>
      </c>
      <c r="AE11" s="105">
        <f t="shared" si="1"/>
        <v>0</v>
      </c>
      <c r="AF11" s="91">
        <f>(Q11+R11+S11)/3</f>
        <v>10</v>
      </c>
      <c r="AG11" s="91">
        <f>(T11+U11+V11)/3</f>
        <v>0.5</v>
      </c>
      <c r="AH11" s="91">
        <f t="shared" si="2"/>
        <v>5</v>
      </c>
      <c r="AJ11" s="7" t="s">
        <v>32</v>
      </c>
      <c r="AK11" s="7">
        <v>0.75</v>
      </c>
    </row>
    <row r="12" spans="1:37" ht="39.75" thickBot="1" x14ac:dyDescent="0.3">
      <c r="A12" s="53" t="s">
        <v>43</v>
      </c>
      <c r="B12" s="54"/>
      <c r="C12" s="13" t="s">
        <v>55</v>
      </c>
      <c r="D12" s="11">
        <v>10</v>
      </c>
      <c r="E12" s="11">
        <v>10</v>
      </c>
      <c r="F12" s="11">
        <v>10</v>
      </c>
      <c r="G12" s="11">
        <v>10</v>
      </c>
      <c r="H12" s="11">
        <v>0</v>
      </c>
      <c r="I12" s="11">
        <v>0</v>
      </c>
      <c r="J12" s="11">
        <v>0</v>
      </c>
      <c r="K12" s="100">
        <v>10</v>
      </c>
      <c r="L12" s="100">
        <v>10</v>
      </c>
      <c r="M12" s="100">
        <v>10</v>
      </c>
      <c r="N12" s="100">
        <v>0</v>
      </c>
      <c r="O12" s="100">
        <v>0</v>
      </c>
      <c r="P12" s="100">
        <v>0</v>
      </c>
      <c r="Q12" s="86">
        <v>10</v>
      </c>
      <c r="R12" s="86">
        <v>10</v>
      </c>
      <c r="S12" s="86">
        <v>10</v>
      </c>
      <c r="T12" s="86">
        <v>1</v>
      </c>
      <c r="U12" s="86">
        <v>1</v>
      </c>
      <c r="V12" s="86">
        <v>1</v>
      </c>
      <c r="W12" s="48">
        <f>(E12*H12)+(F12*I12)+(G12*J12)</f>
        <v>0</v>
      </c>
      <c r="X12" s="104">
        <f>(K12*N12)+(L12*O12)+(M12*P12)</f>
        <v>0</v>
      </c>
      <c r="Y12" s="90">
        <f>(Q12*T12)+(R12*U12)+(S12*V12)</f>
        <v>30</v>
      </c>
      <c r="Z12" s="48">
        <f>(E12+F12+G12)/3</f>
        <v>10</v>
      </c>
      <c r="AA12" s="48">
        <f>(H12+I12+J12)/3</f>
        <v>0</v>
      </c>
      <c r="AB12" s="49">
        <f t="shared" si="0"/>
        <v>0</v>
      </c>
      <c r="AC12" s="104">
        <f>(K12+L12+M12)/3</f>
        <v>10</v>
      </c>
      <c r="AD12" s="104">
        <f>(N12+O12+P12)/3</f>
        <v>0</v>
      </c>
      <c r="AE12" s="104">
        <f t="shared" si="1"/>
        <v>0</v>
      </c>
      <c r="AF12" s="90">
        <f>(Q12+R12+S12)/3</f>
        <v>10</v>
      </c>
      <c r="AG12" s="90">
        <f>(T12+U12+V12)/3</f>
        <v>1</v>
      </c>
      <c r="AH12" s="90">
        <f t="shared" si="2"/>
        <v>10</v>
      </c>
      <c r="AJ12" s="7" t="s">
        <v>33</v>
      </c>
      <c r="AK12" s="8">
        <v>0.5</v>
      </c>
    </row>
    <row r="13" spans="1:37" x14ac:dyDescent="0.25">
      <c r="A13" s="14"/>
      <c r="B13" s="14"/>
      <c r="C13" s="15" t="s">
        <v>10</v>
      </c>
      <c r="D13" s="16">
        <f>D8+D7+D10+D11+D12</f>
        <v>70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8"/>
      <c r="X13" s="28"/>
      <c r="Y13" s="28"/>
      <c r="Z13" s="16"/>
      <c r="AA13" s="16"/>
      <c r="AB13" s="16">
        <f>SUM(AB7:AB12)</f>
        <v>22.5</v>
      </c>
      <c r="AC13" s="16"/>
      <c r="AD13" s="16"/>
      <c r="AE13" s="16">
        <f>SUM(AE7:AE12)</f>
        <v>7.5</v>
      </c>
      <c r="AF13" s="16"/>
      <c r="AG13" s="16"/>
      <c r="AH13" s="110">
        <f>SUM(AH7:AH12)</f>
        <v>64.166666666666657</v>
      </c>
      <c r="AJ13" s="7" t="s">
        <v>34</v>
      </c>
      <c r="AK13" s="7">
        <v>0.25</v>
      </c>
    </row>
    <row r="14" spans="1:37" x14ac:dyDescent="0.25">
      <c r="AJ14" s="7" t="s">
        <v>35</v>
      </c>
      <c r="AK14" s="7">
        <v>0</v>
      </c>
    </row>
  </sheetData>
  <mergeCells count="22">
    <mergeCell ref="A11:B11"/>
    <mergeCell ref="A12:B12"/>
    <mergeCell ref="A9:B9"/>
    <mergeCell ref="A6:C6"/>
    <mergeCell ref="A7:B7"/>
    <mergeCell ref="A8:B8"/>
    <mergeCell ref="A10:B10"/>
    <mergeCell ref="E5:G5"/>
    <mergeCell ref="H5:J5"/>
    <mergeCell ref="K5:M5"/>
    <mergeCell ref="N5:P5"/>
    <mergeCell ref="Q5:S5"/>
    <mergeCell ref="T5:V5"/>
    <mergeCell ref="A1:AH1"/>
    <mergeCell ref="E4:J4"/>
    <mergeCell ref="K4:P4"/>
    <mergeCell ref="N4:P4"/>
    <mergeCell ref="Q4:S4"/>
    <mergeCell ref="T4:V4"/>
    <mergeCell ref="Z4:AB4"/>
    <mergeCell ref="AC4:AE4"/>
    <mergeCell ref="AF4:A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Offerta tecnica</vt:lpstr>
      <vt:lpstr>Offerta economica</vt:lpstr>
      <vt:lpstr>OFFERTA ANOMALA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ruscitti.sara</dc:creator>
  <cp:lastModifiedBy>Direttore</cp:lastModifiedBy>
  <cp:lastPrinted>2017-03-02T13:31:54Z</cp:lastPrinted>
  <dcterms:created xsi:type="dcterms:W3CDTF">2017-03-01T11:50:17Z</dcterms:created>
  <dcterms:modified xsi:type="dcterms:W3CDTF">2019-05-03T11:06:10Z</dcterms:modified>
</cp:coreProperties>
</file>